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24240" windowHeight="13740" tabRatio="500" activeTab="0"/>
  </bookViews>
  <sheets>
    <sheet name="Sheet1" sheetId="1" r:id="rId1"/>
    <sheet name="Sheet2" sheetId="2" r:id="rId2"/>
  </sheets>
  <definedNames>
    <definedName name="_xlnm.Print_Area" localSheetId="0">'Sheet1'!$A$1:$G$57</definedName>
    <definedName name="_xlnm.Print_Area" localSheetId="1">'Sheet2'!$A$1:$E$28</definedName>
  </definedNames>
  <calcPr fullCalcOnLoad="1"/>
</workbook>
</file>

<file path=xl/sharedStrings.xml><?xml version="1.0" encoding="utf-8"?>
<sst xmlns="http://schemas.openxmlformats.org/spreadsheetml/2006/main" count="76" uniqueCount="72">
  <si>
    <t>Broadlands SAC</t>
  </si>
  <si>
    <t xml:space="preserve">Budget </t>
  </si>
  <si>
    <t>Income</t>
  </si>
  <si>
    <t xml:space="preserve">   Fundraising:</t>
  </si>
  <si>
    <t xml:space="preserve">           Other Fundraising</t>
  </si>
  <si>
    <t xml:space="preserve">           Winter Festival</t>
  </si>
  <si>
    <t xml:space="preserve">           Special Lunches</t>
  </si>
  <si>
    <t xml:space="preserve">           Spring Fair</t>
  </si>
  <si>
    <t xml:space="preserve">   Total Fundraising</t>
  </si>
  <si>
    <t>Total Income</t>
  </si>
  <si>
    <t>Expense</t>
  </si>
  <si>
    <t xml:space="preserve">    Babysitting </t>
  </si>
  <si>
    <t xml:space="preserve">    Office Supplies</t>
  </si>
  <si>
    <t xml:space="preserve">    Projects:</t>
  </si>
  <si>
    <t xml:space="preserve">    Total Projects</t>
  </si>
  <si>
    <t xml:space="preserve">    Enrichment Programs:</t>
  </si>
  <si>
    <t xml:space="preserve">    Total Enrichment</t>
  </si>
  <si>
    <t xml:space="preserve">    Graduating Class:</t>
  </si>
  <si>
    <t xml:space="preserve">          School Council Awards</t>
  </si>
  <si>
    <t xml:space="preserve">    Total Graduating Class</t>
  </si>
  <si>
    <t>Total Expense</t>
  </si>
  <si>
    <t>Net Income</t>
  </si>
  <si>
    <t xml:space="preserve">    Welcome Back BBQ (net)</t>
  </si>
  <si>
    <t xml:space="preserve">          Welcome New Parents Night</t>
  </si>
  <si>
    <t xml:space="preserve">          Scientist in the School</t>
  </si>
  <si>
    <t xml:space="preserve">    Teacher appreciation</t>
  </si>
  <si>
    <t xml:space="preserve">    Membership and website fees</t>
  </si>
  <si>
    <t>Actuals</t>
  </si>
  <si>
    <t>Cash On Hand</t>
  </si>
  <si>
    <t>Annual Contribution</t>
  </si>
  <si>
    <t>Welcome Back BBQ</t>
  </si>
  <si>
    <t>Special Lunches</t>
  </si>
  <si>
    <t>SAC meetings</t>
  </si>
  <si>
    <t>Office Supplies</t>
  </si>
  <si>
    <t>Movie Nights</t>
  </si>
  <si>
    <t>Winterfest</t>
  </si>
  <si>
    <t>Spring Fair</t>
  </si>
  <si>
    <t>Babysitting</t>
  </si>
  <si>
    <t>Cookie Dough</t>
  </si>
  <si>
    <t>Kindergarten Day</t>
  </si>
  <si>
    <t>Valentines Day</t>
  </si>
  <si>
    <t>Spirit Wear</t>
  </si>
  <si>
    <t>Prologue</t>
  </si>
  <si>
    <t>Mental Health Night</t>
  </si>
  <si>
    <t>Choir</t>
  </si>
  <si>
    <t>transfered to Broadlands Acct</t>
  </si>
  <si>
    <t>Scientist in the School</t>
  </si>
  <si>
    <t>Teacher Appreciation</t>
  </si>
  <si>
    <t>Website &amp; Membership fees</t>
  </si>
  <si>
    <t>Kindergarten Night</t>
  </si>
  <si>
    <t>Milk Monday/Freezie for Grad</t>
  </si>
  <si>
    <t>more income &amp; exp. to come</t>
  </si>
  <si>
    <t>Aussi X</t>
  </si>
  <si>
    <t>Skating</t>
  </si>
  <si>
    <t>A/C &amp; Technology</t>
  </si>
  <si>
    <t xml:space="preserve">           TDSB SAC Budget $1.25/Student</t>
  </si>
  <si>
    <t xml:space="preserve">           PRO(Parent Reach Out) Grant</t>
  </si>
  <si>
    <t xml:space="preserve">    Outdoor Garden</t>
  </si>
  <si>
    <t xml:space="preserve">          Music/Drama (Prologue)</t>
  </si>
  <si>
    <t xml:space="preserve">    Printing</t>
  </si>
  <si>
    <t xml:space="preserve">           Annual Contribution from parents</t>
  </si>
  <si>
    <t xml:space="preserve">          Graduation (room, dinner, gifts, trip)</t>
  </si>
  <si>
    <t>School pays half</t>
  </si>
  <si>
    <t xml:space="preserve">          Lice Checks</t>
  </si>
  <si>
    <t xml:space="preserve">          Lego Robotics </t>
  </si>
  <si>
    <t xml:space="preserve">          Sport clinics - skating, curling, skiing</t>
  </si>
  <si>
    <t>Math Night</t>
  </si>
  <si>
    <t>Proposed Budget 2016/2017</t>
  </si>
  <si>
    <t xml:space="preserve">          Extracurricular sports &amp; club support funds</t>
  </si>
  <si>
    <t xml:space="preserve">Carryforward 2016 Spring Fair </t>
  </si>
  <si>
    <t>Carryforward from 2016 Projects</t>
  </si>
  <si>
    <t xml:space="preserve">          Pro Grant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</si>
</sst>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u val="single"/>
      <sz val="2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2"/>
      <color rgb="FF000000"/>
      <name val="Calibri"/>
      <family val="2"/>
    </font>
    <font>
      <sz val="22"/>
      <color rgb="FF000000"/>
      <name val="Calibri"/>
      <family val="2"/>
    </font>
    <font>
      <b/>
      <sz val="20"/>
      <color rgb="FF000000"/>
      <name val="Calibri"/>
      <family val="2"/>
    </font>
    <font>
      <b/>
      <u val="single"/>
      <sz val="16"/>
      <color rgb="FF000000"/>
      <name val="Calibri"/>
      <family val="2"/>
    </font>
    <font>
      <i/>
      <u val="single"/>
      <sz val="20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50" fillId="0" borderId="11" xfId="0" applyNumberFormat="1" applyFont="1" applyBorder="1" applyAlignment="1">
      <alignment/>
    </xf>
    <xf numFmtId="0" fontId="0" fillId="0" borderId="0" xfId="0" applyAlignment="1" quotePrefix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44" fontId="47" fillId="0" borderId="0" xfId="44" applyFont="1" applyAlignment="1">
      <alignment/>
    </xf>
    <xf numFmtId="14" fontId="5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54" fillId="0" borderId="0" xfId="0" applyFont="1" applyAlignment="1">
      <alignment horizontal="center"/>
    </xf>
    <xf numFmtId="44" fontId="54" fillId="0" borderId="0" xfId="44" applyFont="1" applyAlignment="1">
      <alignment horizontal="center"/>
    </xf>
    <xf numFmtId="0" fontId="47" fillId="0" borderId="0" xfId="0" applyFont="1" applyAlignment="1">
      <alignment horizontal="left"/>
    </xf>
    <xf numFmtId="164" fontId="46" fillId="0" borderId="0" xfId="0" applyNumberFormat="1" applyFont="1" applyAlignment="1">
      <alignment/>
    </xf>
    <xf numFmtId="164" fontId="47" fillId="0" borderId="12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5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130" zoomScaleNormal="130" zoomScalePageLayoutView="0" workbookViewId="0" topLeftCell="A1">
      <selection activeCell="C51" sqref="C51"/>
    </sheetView>
  </sheetViews>
  <sheetFormatPr defaultColWidth="11.00390625" defaultRowHeight="15.75"/>
  <cols>
    <col min="1" max="1" width="64.375" style="0" customWidth="1"/>
    <col min="2" max="2" width="18.50390625" style="0" customWidth="1"/>
    <col min="3" max="3" width="18.25390625" style="0" customWidth="1"/>
    <col min="4" max="4" width="17.50390625" style="0" customWidth="1"/>
    <col min="5" max="5" width="11.125" style="0" customWidth="1"/>
  </cols>
  <sheetData>
    <row r="1" spans="1:4" ht="49.5" customHeight="1">
      <c r="A1" s="15"/>
      <c r="B1" s="23" t="s">
        <v>0</v>
      </c>
      <c r="C1" s="23"/>
      <c r="D1" s="10"/>
    </row>
    <row r="2" spans="1:4" ht="49.5" customHeight="1">
      <c r="A2" s="1"/>
      <c r="B2" s="23" t="s">
        <v>67</v>
      </c>
      <c r="C2" s="23"/>
      <c r="D2" s="10"/>
    </row>
    <row r="3" spans="1:4" ht="21.75" thickBot="1">
      <c r="A3" s="1"/>
      <c r="B3" s="2"/>
      <c r="C3" s="1"/>
      <c r="D3" s="1"/>
    </row>
    <row r="4" spans="1:4" ht="22.5" thickBot="1" thickTop="1">
      <c r="A4" s="1"/>
      <c r="B4" s="24" t="s">
        <v>1</v>
      </c>
      <c r="C4" s="24"/>
      <c r="D4" s="11" t="s">
        <v>27</v>
      </c>
    </row>
    <row r="5" spans="1:4" ht="24" thickTop="1">
      <c r="A5" s="3" t="s">
        <v>2</v>
      </c>
      <c r="B5" s="4"/>
      <c r="C5" s="4"/>
      <c r="D5" s="4"/>
    </row>
    <row r="6" spans="1:4" ht="21">
      <c r="A6" s="2" t="s">
        <v>3</v>
      </c>
      <c r="B6" s="4"/>
      <c r="C6" s="4"/>
      <c r="D6" s="4"/>
    </row>
    <row r="7" spans="1:4" ht="21">
      <c r="A7" s="2" t="s">
        <v>4</v>
      </c>
      <c r="B7" s="4">
        <v>4000</v>
      </c>
      <c r="C7" s="13"/>
      <c r="D7" s="4"/>
    </row>
    <row r="8" spans="1:4" ht="21">
      <c r="A8" s="2" t="s">
        <v>56</v>
      </c>
      <c r="B8" s="4">
        <v>1500</v>
      </c>
      <c r="C8" s="13"/>
      <c r="D8" s="4"/>
    </row>
    <row r="9" spans="1:4" ht="21">
      <c r="A9" s="20" t="s">
        <v>55</v>
      </c>
      <c r="B9" s="4">
        <v>700</v>
      </c>
      <c r="C9" s="13"/>
      <c r="D9" s="4"/>
    </row>
    <row r="10" spans="1:4" ht="21">
      <c r="A10" s="2" t="s">
        <v>60</v>
      </c>
      <c r="B10" s="4">
        <v>6000</v>
      </c>
      <c r="C10" s="4"/>
      <c r="D10" s="4"/>
    </row>
    <row r="11" spans="1:4" ht="21">
      <c r="A11" s="2" t="s">
        <v>5</v>
      </c>
      <c r="B11" s="4">
        <v>1000</v>
      </c>
      <c r="C11" s="4"/>
      <c r="D11" s="4"/>
    </row>
    <row r="12" spans="1:4" ht="21">
      <c r="A12" s="2" t="s">
        <v>7</v>
      </c>
      <c r="B12" s="4">
        <v>5000</v>
      </c>
      <c r="C12" s="4"/>
      <c r="D12" s="4"/>
    </row>
    <row r="13" spans="1:4" ht="21">
      <c r="A13" s="2" t="s">
        <v>6</v>
      </c>
      <c r="B13" s="5">
        <v>10000</v>
      </c>
      <c r="C13" s="4"/>
      <c r="D13" s="4"/>
    </row>
    <row r="14" spans="1:7" ht="21">
      <c r="A14" s="2" t="s">
        <v>8</v>
      </c>
      <c r="B14" s="4"/>
      <c r="C14" s="22">
        <f>SUM(B7:B13)</f>
        <v>28200</v>
      </c>
      <c r="D14" s="22">
        <f>SUM(D7:D13)</f>
        <v>0</v>
      </c>
      <c r="G14" s="9"/>
    </row>
    <row r="15" spans="1:4" ht="21">
      <c r="A15" s="2"/>
      <c r="B15" s="4"/>
      <c r="C15" s="4"/>
      <c r="D15" s="4"/>
    </row>
    <row r="16" spans="1:4" ht="21">
      <c r="A16" s="2" t="s">
        <v>22</v>
      </c>
      <c r="B16" s="4"/>
      <c r="C16" s="4">
        <v>250</v>
      </c>
      <c r="D16" s="4"/>
    </row>
    <row r="17" spans="1:4" ht="21">
      <c r="A17" s="2"/>
      <c r="B17" s="4"/>
      <c r="C17" s="4"/>
      <c r="D17" s="4"/>
    </row>
    <row r="18" spans="1:4" ht="21">
      <c r="A18" s="2" t="s">
        <v>69</v>
      </c>
      <c r="B18" s="4"/>
      <c r="C18" s="4">
        <v>5000</v>
      </c>
      <c r="D18" s="4"/>
    </row>
    <row r="19" spans="1:4" ht="21">
      <c r="A19" s="2" t="s">
        <v>70</v>
      </c>
      <c r="B19" s="4"/>
      <c r="C19" s="4">
        <v>5000</v>
      </c>
      <c r="D19" s="4"/>
    </row>
    <row r="20" spans="1:4" ht="21">
      <c r="A20" s="2"/>
      <c r="B20" s="4"/>
      <c r="C20" s="5"/>
      <c r="D20" s="4"/>
    </row>
    <row r="21" spans="1:4" ht="23.25">
      <c r="A21" s="3" t="s">
        <v>9</v>
      </c>
      <c r="B21" s="4"/>
      <c r="C21" s="4">
        <f>SUM(C14:C20)</f>
        <v>38450</v>
      </c>
      <c r="D21" s="4">
        <f>SUM(D14:D20)</f>
        <v>0</v>
      </c>
    </row>
    <row r="22" spans="1:4" ht="21">
      <c r="A22" s="2"/>
      <c r="B22" s="4"/>
      <c r="C22" s="4"/>
      <c r="D22" s="4"/>
    </row>
    <row r="23" spans="1:4" ht="21">
      <c r="A23" s="2"/>
      <c r="B23" s="4"/>
      <c r="C23" s="4"/>
      <c r="D23" s="4"/>
    </row>
    <row r="24" spans="1:4" ht="23.25">
      <c r="A24" s="3" t="s">
        <v>10</v>
      </c>
      <c r="B24" s="4"/>
      <c r="C24" s="4"/>
      <c r="D24" s="4"/>
    </row>
    <row r="25" spans="1:4" ht="21">
      <c r="A25" s="2" t="s">
        <v>11</v>
      </c>
      <c r="B25" s="4"/>
      <c r="C25" s="4">
        <v>500</v>
      </c>
      <c r="D25" s="4"/>
    </row>
    <row r="26" spans="1:4" ht="21">
      <c r="A26" s="2" t="s">
        <v>12</v>
      </c>
      <c r="B26" s="4"/>
      <c r="C26" s="4">
        <v>200</v>
      </c>
      <c r="D26" s="4"/>
    </row>
    <row r="27" spans="1:4" ht="21">
      <c r="A27" s="2" t="s">
        <v>25</v>
      </c>
      <c r="B27" s="4"/>
      <c r="C27" s="4">
        <v>300</v>
      </c>
      <c r="D27" s="4"/>
    </row>
    <row r="28" spans="1:4" ht="21">
      <c r="A28" s="2" t="s">
        <v>26</v>
      </c>
      <c r="B28" s="4"/>
      <c r="C28" s="4">
        <v>150</v>
      </c>
      <c r="D28" s="4"/>
    </row>
    <row r="29" spans="1:4" ht="21">
      <c r="A29" s="2" t="s">
        <v>57</v>
      </c>
      <c r="B29" s="4"/>
      <c r="C29" s="4">
        <v>400</v>
      </c>
      <c r="D29" s="4"/>
    </row>
    <row r="30" spans="1:4" ht="21">
      <c r="A30" s="2" t="s">
        <v>59</v>
      </c>
      <c r="B30" s="4"/>
      <c r="C30" s="4">
        <v>400</v>
      </c>
      <c r="D30" s="4"/>
    </row>
    <row r="31" spans="1:4" ht="21">
      <c r="A31" s="2"/>
      <c r="B31" s="4"/>
      <c r="C31" s="4"/>
      <c r="D31" s="4"/>
    </row>
    <row r="32" spans="1:4" ht="21">
      <c r="A32" s="2" t="s">
        <v>13</v>
      </c>
      <c r="B32" s="4"/>
      <c r="C32" s="4"/>
      <c r="D32" s="4"/>
    </row>
    <row r="33" spans="1:5" ht="21">
      <c r="A33" s="2" t="s">
        <v>23</v>
      </c>
      <c r="B33" s="4">
        <v>250</v>
      </c>
      <c r="C33" s="4"/>
      <c r="D33" s="4"/>
      <c r="E33" t="s">
        <v>62</v>
      </c>
    </row>
    <row r="34" spans="1:4" ht="21">
      <c r="A34" s="2" t="s">
        <v>24</v>
      </c>
      <c r="B34" s="4">
        <v>5000</v>
      </c>
      <c r="C34" s="4"/>
      <c r="D34" s="4"/>
    </row>
    <row r="35" spans="1:4" ht="21">
      <c r="A35" s="2" t="s">
        <v>63</v>
      </c>
      <c r="B35" s="4">
        <v>3200</v>
      </c>
      <c r="C35" s="4"/>
      <c r="D35" s="4"/>
    </row>
    <row r="36" spans="1:5" ht="21">
      <c r="A36" s="2" t="s">
        <v>64</v>
      </c>
      <c r="B36" s="5">
        <v>3500</v>
      </c>
      <c r="C36" s="4"/>
      <c r="D36" s="4"/>
      <c r="E36" s="21"/>
    </row>
    <row r="37" spans="1:4" ht="21">
      <c r="A37" s="2" t="s">
        <v>14</v>
      </c>
      <c r="B37" s="4"/>
      <c r="C37" s="4">
        <f>SUM(B33:B36)</f>
        <v>11950</v>
      </c>
      <c r="D37" s="4"/>
    </row>
    <row r="38" spans="1:4" ht="21">
      <c r="A38" s="2"/>
      <c r="B38" s="4"/>
      <c r="C38" s="4"/>
      <c r="D38" s="4"/>
    </row>
    <row r="39" spans="1:4" ht="21">
      <c r="A39" s="2" t="s">
        <v>15</v>
      </c>
      <c r="B39" s="4"/>
      <c r="C39" s="4"/>
      <c r="D39" s="4"/>
    </row>
    <row r="40" spans="1:4" ht="21">
      <c r="A40" s="2" t="s">
        <v>65</v>
      </c>
      <c r="B40" s="4">
        <v>5000</v>
      </c>
      <c r="C40" s="4"/>
      <c r="D40" s="4"/>
    </row>
    <row r="41" spans="1:4" ht="21">
      <c r="A41" s="2" t="s">
        <v>68</v>
      </c>
      <c r="B41" s="4">
        <v>2500</v>
      </c>
      <c r="C41" s="4"/>
      <c r="D41" s="4"/>
    </row>
    <row r="42" spans="1:4" ht="21">
      <c r="A42" s="2" t="s">
        <v>71</v>
      </c>
      <c r="B42" s="4">
        <v>1500</v>
      </c>
      <c r="C42" s="4"/>
      <c r="D42" s="4"/>
    </row>
    <row r="43" spans="1:4" ht="21">
      <c r="A43" s="2" t="s">
        <v>58</v>
      </c>
      <c r="B43" s="5">
        <v>5000</v>
      </c>
      <c r="C43" s="4"/>
      <c r="D43" s="4"/>
    </row>
    <row r="44" spans="1:4" ht="21">
      <c r="A44" s="2" t="s">
        <v>16</v>
      </c>
      <c r="B44" s="4"/>
      <c r="C44" s="4">
        <f>SUM(B40:B43)</f>
        <v>14000</v>
      </c>
      <c r="D44" s="4"/>
    </row>
    <row r="45" spans="1:4" ht="21">
      <c r="A45" s="2"/>
      <c r="B45" s="4"/>
      <c r="C45" s="4"/>
      <c r="D45" s="4"/>
    </row>
    <row r="46" spans="1:4" ht="21">
      <c r="A46" s="2" t="s">
        <v>17</v>
      </c>
      <c r="B46" s="4"/>
      <c r="C46" s="4"/>
      <c r="D46" s="4"/>
    </row>
    <row r="47" spans="1:4" ht="21">
      <c r="A47" s="2" t="s">
        <v>61</v>
      </c>
      <c r="B47" s="4">
        <v>4000</v>
      </c>
      <c r="C47" s="4"/>
      <c r="D47" s="4"/>
    </row>
    <row r="48" spans="1:4" ht="21">
      <c r="A48" s="2" t="s">
        <v>18</v>
      </c>
      <c r="B48" s="5">
        <v>200</v>
      </c>
      <c r="C48" s="4"/>
      <c r="D48" s="4"/>
    </row>
    <row r="49" spans="1:4" ht="21">
      <c r="A49" s="2" t="s">
        <v>19</v>
      </c>
      <c r="B49" s="4"/>
      <c r="C49" s="4">
        <f>SUM(B47:B48)</f>
        <v>4200</v>
      </c>
      <c r="D49" s="4"/>
    </row>
    <row r="50" spans="1:4" ht="21">
      <c r="A50" s="2"/>
      <c r="B50" s="4"/>
      <c r="C50" s="4"/>
      <c r="D50" s="4"/>
    </row>
    <row r="51" spans="1:4" ht="21">
      <c r="A51" s="2" t="s">
        <v>66</v>
      </c>
      <c r="B51" s="4"/>
      <c r="C51" s="4">
        <v>1500</v>
      </c>
      <c r="D51" s="4"/>
    </row>
    <row r="52" spans="1:4" ht="21">
      <c r="A52" s="2"/>
      <c r="B52" s="4"/>
      <c r="C52" s="5"/>
      <c r="D52" s="4"/>
    </row>
    <row r="53" spans="1:4" ht="23.25">
      <c r="A53" s="3" t="s">
        <v>20</v>
      </c>
      <c r="B53" s="4"/>
      <c r="C53" s="4">
        <f>SUM(C25:C52)</f>
        <v>33600</v>
      </c>
      <c r="D53" s="22">
        <f>SUM(D25:D52)</f>
        <v>0</v>
      </c>
    </row>
    <row r="54" spans="1:4" ht="21">
      <c r="A54" s="2"/>
      <c r="B54" s="4"/>
      <c r="C54" s="4"/>
      <c r="D54" s="4"/>
    </row>
    <row r="55" spans="1:4" ht="29.25" thickBot="1">
      <c r="A55" s="6" t="s">
        <v>21</v>
      </c>
      <c r="B55" s="7"/>
      <c r="C55" s="8">
        <f>C21-C53</f>
        <v>4850</v>
      </c>
      <c r="D55" s="8">
        <f>D21-D53</f>
        <v>0</v>
      </c>
    </row>
    <row r="56" spans="1:4" ht="21.75" thickTop="1">
      <c r="A56" s="1"/>
      <c r="B56" s="1"/>
      <c r="C56" s="1"/>
      <c r="D56" s="4"/>
    </row>
    <row r="57" spans="1:4" ht="26.25">
      <c r="A57" s="12" t="s">
        <v>28</v>
      </c>
      <c r="B57" s="14">
        <v>0</v>
      </c>
      <c r="C57" s="1"/>
      <c r="D57" s="1"/>
    </row>
  </sheetData>
  <sheetProtection/>
  <mergeCells count="3">
    <mergeCell ref="B1:C1"/>
    <mergeCell ref="B2:C2"/>
    <mergeCell ref="B4:C4"/>
  </mergeCells>
  <printOptions/>
  <pageMargins left="0.75" right="0.75" top="1" bottom="1" header="0.5" footer="0.5"/>
  <pageSetup fitToHeight="1" fitToWidth="1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A1:E28"/>
    </sheetView>
  </sheetViews>
  <sheetFormatPr defaultColWidth="9.00390625" defaultRowHeight="15.75"/>
  <cols>
    <col min="1" max="1" width="25.875" style="0" customWidth="1"/>
    <col min="2" max="2" width="11.75390625" style="16" customWidth="1"/>
    <col min="3" max="3" width="25.625" style="16" customWidth="1"/>
    <col min="4" max="4" width="11.125" style="16" customWidth="1"/>
    <col min="5" max="5" width="17.75390625" style="0" customWidth="1"/>
  </cols>
  <sheetData>
    <row r="1" spans="2:4" ht="15.75">
      <c r="B1" s="18" t="s">
        <v>2</v>
      </c>
      <c r="C1" s="19"/>
      <c r="D1" s="19" t="s">
        <v>10</v>
      </c>
    </row>
    <row r="3" spans="1:5" ht="15.75">
      <c r="A3" t="s">
        <v>29</v>
      </c>
      <c r="B3" s="16">
        <f>4388+20</f>
        <v>4408</v>
      </c>
      <c r="C3" s="16" t="s">
        <v>45</v>
      </c>
      <c r="D3" s="16">
        <v>3777</v>
      </c>
      <c r="E3" s="17">
        <f>B3-D3</f>
        <v>631</v>
      </c>
    </row>
    <row r="4" spans="1:5" ht="15.75">
      <c r="A4" t="s">
        <v>30</v>
      </c>
      <c r="B4" s="16">
        <f>2428+1005</f>
        <v>3433</v>
      </c>
      <c r="D4" s="16">
        <f>181.98+2380.5</f>
        <v>2562.48</v>
      </c>
      <c r="E4" s="17">
        <f aca="true" t="shared" si="0" ref="E4:E26">B4-D4</f>
        <v>870.52</v>
      </c>
    </row>
    <row r="5" spans="1:5" ht="15.75">
      <c r="A5" t="s">
        <v>31</v>
      </c>
      <c r="B5" s="16">
        <f>8539+105+81+12955</f>
        <v>21680</v>
      </c>
      <c r="D5" s="16">
        <f>888.47+779.36+755.63+747.72+902.05+924.85+676.53+819.2+692.35+692.34+813.25+813.25+692.35+905.92+802.7-213.57</f>
        <v>11692.400000000001</v>
      </c>
      <c r="E5" s="17">
        <f t="shared" si="0"/>
        <v>9987.599999999999</v>
      </c>
    </row>
    <row r="6" spans="1:5" ht="15.75">
      <c r="A6" t="s">
        <v>34</v>
      </c>
      <c r="B6" s="16">
        <f>526.25+336.05+920.56</f>
        <v>1782.86</v>
      </c>
      <c r="D6" s="16">
        <f>195.89+237.3+161.58+197.58+60+174.13+226</f>
        <v>1252.48</v>
      </c>
      <c r="E6" s="17">
        <f t="shared" si="0"/>
        <v>530.3799999999999</v>
      </c>
    </row>
    <row r="7" spans="1:5" ht="15.75">
      <c r="A7" t="s">
        <v>35</v>
      </c>
      <c r="B7" s="16">
        <f>2634.75+1149+600</f>
        <v>4383.75</v>
      </c>
      <c r="D7" s="16">
        <f>15.8+631.27+621.5+777.32</f>
        <v>2045.8899999999999</v>
      </c>
      <c r="E7" s="17">
        <f t="shared" si="0"/>
        <v>2337.86</v>
      </c>
    </row>
    <row r="8" spans="1:5" ht="15.75">
      <c r="A8" t="s">
        <v>36</v>
      </c>
      <c r="B8" s="16">
        <v>13047</v>
      </c>
      <c r="C8" s="16" t="s">
        <v>51</v>
      </c>
      <c r="D8" s="16">
        <f>2178.64+372.36+1528.33+100.88</f>
        <v>4180.21</v>
      </c>
      <c r="E8" s="17">
        <f t="shared" si="0"/>
        <v>8866.79</v>
      </c>
    </row>
    <row r="9" spans="1:5" ht="15.75">
      <c r="A9" t="s">
        <v>38</v>
      </c>
      <c r="B9" s="16">
        <f>2036+256</f>
        <v>2292</v>
      </c>
      <c r="D9" s="16">
        <f>875+409.2</f>
        <v>1284.2</v>
      </c>
      <c r="E9" s="17">
        <f t="shared" si="0"/>
        <v>1007.8</v>
      </c>
    </row>
    <row r="10" spans="1:5" ht="15.75">
      <c r="A10" t="s">
        <v>41</v>
      </c>
      <c r="B10" s="16">
        <f>3199+109+282+50</f>
        <v>3640</v>
      </c>
      <c r="D10" s="16">
        <f>50.46+5061.15</f>
        <v>5111.61</v>
      </c>
      <c r="E10" s="17">
        <f t="shared" si="0"/>
        <v>-1471.6099999999997</v>
      </c>
    </row>
    <row r="11" spans="1:5" ht="15.75">
      <c r="A11" t="s">
        <v>32</v>
      </c>
      <c r="D11" s="16">
        <f>50+143.49+35.1</f>
        <v>228.59</v>
      </c>
      <c r="E11" s="17">
        <f t="shared" si="0"/>
        <v>-228.59</v>
      </c>
    </row>
    <row r="12" spans="1:5" ht="15.75">
      <c r="A12" s="16" t="s">
        <v>33</v>
      </c>
      <c r="D12" s="16">
        <f>23.59+31.47+60.49+17.19+60</f>
        <v>192.74</v>
      </c>
      <c r="E12" s="17">
        <f t="shared" si="0"/>
        <v>-192.74</v>
      </c>
    </row>
    <row r="13" spans="1:5" ht="15.75">
      <c r="A13" t="s">
        <v>50</v>
      </c>
      <c r="B13" s="16">
        <v>2166</v>
      </c>
      <c r="C13"/>
      <c r="D13" s="16">
        <f>500+316.57+310.35+420.25+100+314.84+200</f>
        <v>2162.01</v>
      </c>
      <c r="E13" s="17">
        <f t="shared" si="0"/>
        <v>3.9899999999997817</v>
      </c>
    </row>
    <row r="14" spans="1:5" ht="15.75">
      <c r="A14" t="s">
        <v>37</v>
      </c>
      <c r="D14" s="16">
        <f>30+30+30+30+30+30+120+120</f>
        <v>420</v>
      </c>
      <c r="E14" s="17">
        <f t="shared" si="0"/>
        <v>-420</v>
      </c>
    </row>
    <row r="15" spans="1:5" ht="15.75">
      <c r="A15" t="s">
        <v>39</v>
      </c>
      <c r="D15" s="16">
        <f>109.6</f>
        <v>109.6</v>
      </c>
      <c r="E15" s="17">
        <f t="shared" si="0"/>
        <v>-109.6</v>
      </c>
    </row>
    <row r="16" spans="1:5" ht="15.75">
      <c r="A16" t="s">
        <v>40</v>
      </c>
      <c r="D16" s="16">
        <f>66.11+93.6</f>
        <v>159.70999999999998</v>
      </c>
      <c r="E16" s="17">
        <f t="shared" si="0"/>
        <v>-159.70999999999998</v>
      </c>
    </row>
    <row r="17" spans="1:5" ht="15.75">
      <c r="A17" t="s">
        <v>42</v>
      </c>
      <c r="D17" s="16">
        <v>2156.04</v>
      </c>
      <c r="E17" s="17">
        <f t="shared" si="0"/>
        <v>-2156.04</v>
      </c>
    </row>
    <row r="18" spans="1:5" ht="15.75">
      <c r="A18" t="s">
        <v>43</v>
      </c>
      <c r="D18" s="16">
        <v>286.51</v>
      </c>
      <c r="E18" s="17">
        <f t="shared" si="0"/>
        <v>-286.51</v>
      </c>
    </row>
    <row r="19" spans="1:5" ht="15.75">
      <c r="A19" t="s">
        <v>44</v>
      </c>
      <c r="D19" s="16">
        <f>85.07</f>
        <v>85.07</v>
      </c>
      <c r="E19" s="17">
        <f t="shared" si="0"/>
        <v>-85.07</v>
      </c>
    </row>
    <row r="20" spans="1:5" ht="15.75">
      <c r="A20" t="s">
        <v>46</v>
      </c>
      <c r="D20" s="16">
        <v>4656</v>
      </c>
      <c r="E20" s="17">
        <f t="shared" si="0"/>
        <v>-4656</v>
      </c>
    </row>
    <row r="21" spans="1:5" ht="15.75">
      <c r="A21" t="s">
        <v>47</v>
      </c>
      <c r="D21" s="16">
        <v>175</v>
      </c>
      <c r="E21" s="17">
        <f t="shared" si="0"/>
        <v>-175</v>
      </c>
    </row>
    <row r="22" spans="1:5" ht="15.75">
      <c r="A22" t="s">
        <v>48</v>
      </c>
      <c r="D22" s="16">
        <v>117.19</v>
      </c>
      <c r="E22" s="17">
        <f t="shared" si="0"/>
        <v>-117.19</v>
      </c>
    </row>
    <row r="23" spans="1:5" ht="15.75">
      <c r="A23" t="s">
        <v>49</v>
      </c>
      <c r="D23" s="16">
        <v>213.57</v>
      </c>
      <c r="E23" s="17">
        <f t="shared" si="0"/>
        <v>-213.57</v>
      </c>
    </row>
    <row r="24" spans="1:5" ht="15.75">
      <c r="A24" t="s">
        <v>52</v>
      </c>
      <c r="C24" s="16">
        <v>3100</v>
      </c>
      <c r="E24" s="17">
        <f t="shared" si="0"/>
        <v>0</v>
      </c>
    </row>
    <row r="25" spans="1:5" ht="15.75">
      <c r="A25" t="s">
        <v>53</v>
      </c>
      <c r="C25" s="16">
        <v>3000</v>
      </c>
      <c r="E25" s="17">
        <f t="shared" si="0"/>
        <v>0</v>
      </c>
    </row>
    <row r="26" spans="1:5" ht="15.75">
      <c r="A26" t="s">
        <v>54</v>
      </c>
      <c r="C26" s="16">
        <v>5000</v>
      </c>
      <c r="E26" s="17">
        <f t="shared" si="0"/>
        <v>0</v>
      </c>
    </row>
    <row r="27" ht="15.75">
      <c r="E27" s="17"/>
    </row>
    <row r="28" spans="1:5" ht="15.75">
      <c r="A28" t="s">
        <v>9</v>
      </c>
      <c r="B28" s="16">
        <f>SUM(B3:B23)</f>
        <v>56832.61</v>
      </c>
      <c r="C28" s="16" t="s">
        <v>20</v>
      </c>
      <c r="D28" s="16">
        <f>SUM(D3:D26)</f>
        <v>42868.3</v>
      </c>
      <c r="E28" s="17">
        <f>SUM(E3:E27)</f>
        <v>13964.310000000003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Cooke</dc:creator>
  <cp:keywords/>
  <dc:description/>
  <cp:lastModifiedBy>Macgregor</cp:lastModifiedBy>
  <cp:lastPrinted>2016-06-07T20:00:12Z</cp:lastPrinted>
  <dcterms:created xsi:type="dcterms:W3CDTF">2013-06-03T03:32:20Z</dcterms:created>
  <dcterms:modified xsi:type="dcterms:W3CDTF">2016-06-20T20:14:50Z</dcterms:modified>
  <cp:category/>
  <cp:version/>
  <cp:contentType/>
  <cp:contentStatus/>
</cp:coreProperties>
</file>